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cg-my.sharepoint-mil.us/personal/stephen_w_lyons_uscg_mil/Documents/Desktop/"/>
    </mc:Choice>
  </mc:AlternateContent>
  <xr:revisionPtr revIDLastSave="0" documentId="8_{47CEDB91-2FC1-42E6-A367-0403B3C64908}" xr6:coauthVersionLast="47" xr6:coauthVersionMax="47" xr10:uidLastSave="{00000000-0000-0000-0000-000000000000}"/>
  <bookViews>
    <workbookView xWindow="-120" yWindow="-120" windowWidth="29040" windowHeight="15840" tabRatio="884" xr2:uid="{8B797579-6810-4037-AF0B-FF174282F727}"/>
  </bookViews>
  <sheets>
    <sheet name="Recipe Conversion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4" i="4" l="1"/>
  <c r="F16" i="4"/>
  <c r="L44" i="4"/>
  <c r="I44" i="4"/>
  <c r="I43" i="4"/>
  <c r="O52" i="4"/>
  <c r="O51" i="4"/>
  <c r="O49" i="4"/>
  <c r="O48" i="4"/>
  <c r="O53" i="4"/>
  <c r="O41" i="4"/>
  <c r="L41" i="4"/>
  <c r="L31" i="4"/>
  <c r="L32" i="4"/>
  <c r="L35" i="4"/>
  <c r="I41" i="4"/>
  <c r="O33" i="4"/>
  <c r="L33" i="4"/>
  <c r="I33" i="4"/>
  <c r="O50" i="4"/>
  <c r="O31" i="4"/>
  <c r="O32" i="4"/>
  <c r="O34" i="4"/>
  <c r="O35" i="4"/>
  <c r="O36" i="4"/>
  <c r="I36" i="4"/>
  <c r="I35" i="4"/>
  <c r="I34" i="4"/>
  <c r="I32" i="4"/>
  <c r="I31" i="4"/>
  <c r="L34" i="4"/>
  <c r="L36" i="4"/>
  <c r="I42" i="4"/>
  <c r="I40" i="4"/>
  <c r="I39" i="4"/>
  <c r="L43" i="4"/>
  <c r="L42" i="4"/>
  <c r="L40" i="4"/>
  <c r="L39" i="4"/>
  <c r="O39" i="4"/>
  <c r="O40" i="4"/>
  <c r="O42" i="4"/>
  <c r="O43" i="4"/>
  <c r="O44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3" i="4"/>
  <c r="F22" i="4"/>
  <c r="F21" i="4"/>
  <c r="F20" i="4"/>
  <c r="F19" i="4"/>
  <c r="F18" i="4"/>
  <c r="F17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</calcChain>
</file>

<file path=xl/sharedStrings.xml><?xml version="1.0" encoding="utf-8"?>
<sst xmlns="http://schemas.openxmlformats.org/spreadsheetml/2006/main" count="85" uniqueCount="43">
  <si>
    <r>
      <rPr>
        <b/>
        <sz val="10"/>
        <color theme="0"/>
        <rFont val="Calibri"/>
        <family val="2"/>
        <scheme val="minor"/>
      </rPr>
      <t>INGREDIENT</t>
    </r>
    <r>
      <rPr>
        <b/>
        <sz val="11"/>
        <color theme="0"/>
        <rFont val="Calibri"/>
        <family val="2"/>
        <scheme val="minor"/>
      </rPr>
      <t xml:space="preserve"> #</t>
    </r>
  </si>
  <si>
    <t>INGREDIENT NAME</t>
  </si>
  <si>
    <t>CURRENT QUANTITY</t>
  </si>
  <si>
    <t>MEASUREMENT UNIT</t>
  </si>
  <si>
    <t>NEW QUANTITY:</t>
  </si>
  <si>
    <t>UNIT</t>
  </si>
  <si>
    <t>TBSP</t>
  </si>
  <si>
    <t>TSP</t>
  </si>
  <si>
    <r>
      <t xml:space="preserve">ENTER HOW MANY PEOPLE THIS RECIPE </t>
    </r>
    <r>
      <rPr>
        <b/>
        <sz val="11"/>
        <color rgb="FF00B0F0"/>
        <rFont val="Calibri"/>
        <family val="2"/>
        <scheme val="minor"/>
      </rPr>
      <t>CURRENTLY SERVES</t>
    </r>
    <r>
      <rPr>
        <b/>
        <sz val="11"/>
        <color theme="0"/>
        <rFont val="Calibri"/>
        <family val="2"/>
        <scheme val="minor"/>
      </rPr>
      <t>:</t>
    </r>
  </si>
  <si>
    <r>
      <t xml:space="preserve">ENTER HOW MANY PEOPLE THIS RECIPE </t>
    </r>
    <r>
      <rPr>
        <b/>
        <sz val="11"/>
        <color rgb="FF00B050"/>
        <rFont val="Calibri"/>
        <family val="2"/>
        <scheme val="minor"/>
      </rPr>
      <t>NEEDS TO SERVE</t>
    </r>
    <r>
      <rPr>
        <b/>
        <sz val="11"/>
        <color theme="0"/>
        <rFont val="Calibri"/>
        <family val="2"/>
        <scheme val="minor"/>
      </rPr>
      <t>:</t>
    </r>
  </si>
  <si>
    <t>STEP 2.</t>
  </si>
  <si>
    <t>STEP 1.</t>
  </si>
  <si>
    <t>STEP 3.</t>
  </si>
  <si>
    <t>STEP 4.</t>
  </si>
  <si>
    <r>
      <t xml:space="preserve">ENTER </t>
    </r>
    <r>
      <rPr>
        <b/>
        <sz val="11"/>
        <color theme="7" tint="0.39997558519241921"/>
        <rFont val="Calibri"/>
        <family val="2"/>
        <scheme val="minor"/>
      </rPr>
      <t>% CONTINGENCY</t>
    </r>
    <r>
      <rPr>
        <b/>
        <sz val="11"/>
        <color theme="0"/>
        <rFont val="Calibri"/>
        <family val="2"/>
        <scheme val="minor"/>
      </rPr>
      <t>:</t>
    </r>
  </si>
  <si>
    <t>STEP 6.</t>
  </si>
  <si>
    <t>OPTIONAL: MEASUREMENT CONVERSIONS</t>
  </si>
  <si>
    <t>STEP 5.</t>
  </si>
  <si>
    <t>CUP</t>
  </si>
  <si>
    <t>PINT</t>
  </si>
  <si>
    <t>QUART</t>
  </si>
  <si>
    <t>GALLON</t>
  </si>
  <si>
    <t>ROUNDING CHART FOR REFERENCE:</t>
  </si>
  <si>
    <t>DECIMAL</t>
  </si>
  <si>
    <t>.01-.12</t>
  </si>
  <si>
    <t>.13-.37</t>
  </si>
  <si>
    <t>.38-.62</t>
  </si>
  <si>
    <t>.63-.87</t>
  </si>
  <si>
    <t>.88-.99</t>
  </si>
  <si>
    <t>1/4</t>
  </si>
  <si>
    <t>3/4</t>
  </si>
  <si>
    <t>1/2</t>
  </si>
  <si>
    <t>OUNCE</t>
  </si>
  <si>
    <t>=0</t>
  </si>
  <si>
    <t>=0.25</t>
  </si>
  <si>
    <t>=0.5</t>
  </si>
  <si>
    <t>=0.75</t>
  </si>
  <si>
    <t>=1</t>
  </si>
  <si>
    <t>ROUNDS TO:</t>
  </si>
  <si>
    <t>Example: Milk</t>
  </si>
  <si>
    <t>Cup(s)</t>
  </si>
  <si>
    <r>
      <t xml:space="preserve">ENTER RECIPE NAME: </t>
    </r>
    <r>
      <rPr>
        <b/>
        <i/>
        <sz val="11"/>
        <color theme="0"/>
        <rFont val="Calibri"/>
        <family val="2"/>
        <scheme val="minor"/>
      </rPr>
      <t>(Optional)</t>
    </r>
  </si>
  <si>
    <t>Revision 24FEB23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</si>
</sst>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7" tint="0.39997558519241921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0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thick">
        <color theme="0"/>
      </top>
      <bottom style="thick">
        <color theme="0"/>
      </bottom>
      <diagonal/>
    </border>
    <border>
      <left/>
      <right style="thin">
        <color indexed="64"/>
      </right>
      <top style="thick">
        <color theme="0"/>
      </top>
      <bottom style="thick">
        <color theme="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theme="0"/>
      </top>
      <bottom/>
      <diagonal/>
    </border>
    <border>
      <left/>
      <right style="thick">
        <color indexed="64"/>
      </right>
      <top style="thick">
        <color theme="0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4" borderId="1" xfId="0" applyFill="1" applyBorder="1"/>
    <xf numFmtId="0" fontId="2" fillId="2" borderId="4" xfId="0" applyFont="1" applyFill="1" applyBorder="1"/>
    <xf numFmtId="0" fontId="2" fillId="2" borderId="6" xfId="0" applyFont="1" applyFill="1" applyBorder="1"/>
    <xf numFmtId="0" fontId="1" fillId="3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/>
    <xf numFmtId="0" fontId="9" fillId="0" borderId="0" xfId="0" applyFont="1" applyAlignment="1">
      <alignment horizontal="center" vertical="center"/>
    </xf>
    <xf numFmtId="0" fontId="0" fillId="0" borderId="1" xfId="0" applyBorder="1" applyAlignment="1" applyProtection="1">
      <alignment horizontal="left" vertical="center"/>
      <protection locked="0"/>
    </xf>
    <xf numFmtId="0" fontId="0" fillId="4" borderId="1" xfId="0" applyFill="1" applyBorder="1" applyAlignment="1" applyProtection="1">
      <alignment horizontal="left" vertical="center"/>
      <protection locked="0"/>
    </xf>
    <xf numFmtId="2" fontId="0" fillId="0" borderId="1" xfId="0" applyNumberFormat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3" borderId="7" xfId="0" applyFont="1" applyFill="1" applyBorder="1" applyAlignment="1">
      <alignment horizontal="center" vertical="center" wrapText="1"/>
    </xf>
    <xf numFmtId="0" fontId="5" fillId="4" borderId="2" xfId="0" applyFont="1" applyFill="1" applyBorder="1"/>
    <xf numFmtId="0" fontId="5" fillId="4" borderId="9" xfId="0" applyFont="1" applyFill="1" applyBorder="1" applyAlignment="1" applyProtection="1">
      <alignment horizontal="left" vertical="center"/>
      <protection locked="0"/>
    </xf>
    <xf numFmtId="0" fontId="1" fillId="5" borderId="8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/>
    </xf>
    <xf numFmtId="2" fontId="5" fillId="4" borderId="10" xfId="0" applyNumberFormat="1" applyFont="1" applyFill="1" applyBorder="1" applyProtection="1">
      <protection locked="0"/>
    </xf>
    <xf numFmtId="0" fontId="0" fillId="0" borderId="1" xfId="0" applyFill="1" applyBorder="1"/>
    <xf numFmtId="1" fontId="4" fillId="0" borderId="11" xfId="0" applyNumberFormat="1" applyFont="1" applyBorder="1" applyProtection="1">
      <protection locked="0"/>
    </xf>
    <xf numFmtId="1" fontId="4" fillId="0" borderId="12" xfId="0" applyNumberFormat="1" applyFont="1" applyBorder="1" applyProtection="1">
      <protection locked="0"/>
    </xf>
    <xf numFmtId="0" fontId="5" fillId="4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9" fontId="4" fillId="0" borderId="11" xfId="0" applyNumberFormat="1" applyFont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9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Fill="1" applyBorder="1" applyProtection="1">
      <protection locked="0"/>
    </xf>
    <xf numFmtId="0" fontId="2" fillId="0" borderId="0" xfId="0" applyFont="1" applyFill="1" applyBorder="1"/>
    <xf numFmtId="2" fontId="0" fillId="0" borderId="0" xfId="0" applyNumberFormat="1" applyFill="1" applyBorder="1"/>
    <xf numFmtId="0" fontId="0" fillId="0" borderId="0" xfId="0" applyFill="1" applyBorder="1"/>
    <xf numFmtId="0" fontId="2" fillId="2" borderId="19" xfId="0" applyFont="1" applyFill="1" applyBorder="1"/>
    <xf numFmtId="0" fontId="2" fillId="2" borderId="21" xfId="0" applyFont="1" applyFill="1" applyBorder="1"/>
    <xf numFmtId="2" fontId="0" fillId="2" borderId="18" xfId="0" applyNumberFormat="1" applyFill="1" applyBorder="1"/>
    <xf numFmtId="2" fontId="0" fillId="2" borderId="3" xfId="0" applyNumberFormat="1" applyFill="1" applyBorder="1"/>
    <xf numFmtId="2" fontId="0" fillId="2" borderId="5" xfId="0" applyNumberFormat="1" applyFill="1" applyBorder="1"/>
    <xf numFmtId="0" fontId="0" fillId="0" borderId="20" xfId="0" applyBorder="1" applyProtection="1">
      <protection locked="0"/>
    </xf>
    <xf numFmtId="0" fontId="0" fillId="2" borderId="23" xfId="0" applyFill="1" applyBorder="1"/>
    <xf numFmtId="0" fontId="0" fillId="2" borderId="7" xfId="0" applyFill="1" applyBorder="1"/>
    <xf numFmtId="0" fontId="0" fillId="2" borderId="4" xfId="0" applyFill="1" applyBorder="1"/>
    <xf numFmtId="0" fontId="0" fillId="2" borderId="4" xfId="0" applyFill="1" applyBorder="1" applyAlignment="1">
      <alignment horizontal="right"/>
    </xf>
    <xf numFmtId="49" fontId="0" fillId="2" borderId="4" xfId="0" applyNumberFormat="1" applyFill="1" applyBorder="1" applyAlignment="1">
      <alignment horizontal="right"/>
    </xf>
    <xf numFmtId="0" fontId="0" fillId="2" borderId="24" xfId="0" applyFill="1" applyBorder="1"/>
    <xf numFmtId="0" fontId="0" fillId="2" borderId="6" xfId="0" applyFill="1" applyBorder="1" applyAlignment="1">
      <alignment horizontal="right"/>
    </xf>
    <xf numFmtId="0" fontId="2" fillId="2" borderId="22" xfId="0" applyFont="1" applyFill="1" applyBorder="1"/>
    <xf numFmtId="49" fontId="0" fillId="2" borderId="7" xfId="0" applyNumberFormat="1" applyFill="1" applyBorder="1"/>
    <xf numFmtId="49" fontId="0" fillId="2" borderId="17" xfId="0" applyNumberFormat="1" applyFill="1" applyBorder="1"/>
    <xf numFmtId="0" fontId="2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49" fontId="0" fillId="0" borderId="0" xfId="0" applyNumberFormat="1" applyFill="1" applyBorder="1" applyAlignment="1">
      <alignment horizontal="right"/>
    </xf>
    <xf numFmtId="0" fontId="5" fillId="2" borderId="1" xfId="0" applyFont="1" applyFill="1" applyBorder="1" applyAlignment="1">
      <alignment horizontal="left"/>
    </xf>
    <xf numFmtId="0" fontId="0" fillId="0" borderId="0" xfId="0" applyBorder="1"/>
    <xf numFmtId="0" fontId="0" fillId="0" borderId="31" xfId="0" applyBorder="1"/>
    <xf numFmtId="0" fontId="1" fillId="6" borderId="0" xfId="0" applyFont="1" applyFill="1" applyAlignment="1">
      <alignment horizontal="right" wrapText="1"/>
    </xf>
    <xf numFmtId="49" fontId="13" fillId="0" borderId="29" xfId="0" applyNumberFormat="1" applyFont="1" applyBorder="1" applyAlignment="1" applyProtection="1">
      <alignment horizontal="center" vertical="center" wrapText="1"/>
      <protection locked="0"/>
    </xf>
    <xf numFmtId="49" fontId="13" fillId="0" borderId="30" xfId="0" applyNumberFormat="1" applyFont="1" applyBorder="1" applyAlignment="1" applyProtection="1">
      <alignment horizontal="center" vertical="center" wrapText="1"/>
      <protection locked="0"/>
    </xf>
    <xf numFmtId="0" fontId="2" fillId="2" borderId="25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" fillId="6" borderId="13" xfId="0" applyFont="1" applyFill="1" applyBorder="1" applyAlignment="1">
      <alignment horizontal="right" wrapText="1"/>
    </xf>
    <xf numFmtId="0" fontId="1" fillId="6" borderId="14" xfId="0" applyFont="1" applyFill="1" applyBorder="1" applyAlignment="1">
      <alignment horizontal="right" wrapText="1"/>
    </xf>
    <xf numFmtId="0" fontId="1" fillId="6" borderId="15" xfId="0" applyFont="1" applyFill="1" applyBorder="1" applyAlignment="1">
      <alignment horizontal="right" wrapText="1"/>
    </xf>
    <xf numFmtId="0" fontId="1" fillId="6" borderId="16" xfId="0" applyFont="1" applyFill="1" applyBorder="1" applyAlignment="1">
      <alignment horizontal="right" wrapText="1"/>
    </xf>
    <xf numFmtId="0" fontId="9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1" fillId="6" borderId="27" xfId="0" applyFont="1" applyFill="1" applyBorder="1" applyAlignment="1">
      <alignment horizontal="right" vertical="center" wrapText="1"/>
    </xf>
    <xf numFmtId="0" fontId="1" fillId="6" borderId="28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374650</xdr:colOff>
      <xdr:row>0</xdr:row>
      <xdr:rowOff>31750</xdr:rowOff>
    </xdr:from>
    <xdr:to>
      <xdr:col>6</xdr:col>
      <xdr:colOff>438150</xdr:colOff>
      <xdr:row>7</xdr:row>
      <xdr:rowOff>12700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E7D893-BFF7-415C-9518-665947FF9021}"/>
            </a:ext>
          </a:extLst>
        </xdr:cNvPr>
        <xdr:cNvSpPr txBox="1"/>
      </xdr:nvSpPr>
      <xdr:spPr>
        <a:xfrm>
          <a:off x="374650" y="31750"/>
          <a:ext cx="5334000" cy="1270000"/>
        </a:xfrm>
        <a:prstGeom prst="rect">
          <a:avLst/>
        </a:prstGeom>
        <a:solidFill>
          <a:schemeClr val="bg1"/>
        </a:solidFill>
        <a:ln w="9525" cmpd="sng">
          <a:solidFill>
            <a:srgbClr val="00206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  <a:t>CS</a:t>
          </a:r>
          <a:r>
            <a:rPr lang="en-US" sz="2000" b="1" baseline="0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  <a:t> Recipe Conversion Tool:</a:t>
          </a:r>
        </a:p>
        <a:p>
          <a:pPr algn="ctr"/>
          <a:r>
            <a:rPr lang="en-U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DESCRIPTION:</a:t>
          </a: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Enter how many people a recipe </a:t>
          </a:r>
          <a:r>
            <a:rPr lang="en-US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currently</a:t>
          </a: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serves</a:t>
          </a: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b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Enter the number of people this recipe </a:t>
          </a:r>
          <a:r>
            <a:rPr lang="en-US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needs</a:t>
          </a: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 serve and any additional contingency %</a:t>
          </a: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</a:p>
        <a:p>
          <a:pPr algn="ctr"/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Then enter the recipe ingredients and the ingredient measurement units. </a:t>
          </a:r>
        </a:p>
        <a:p>
          <a:pPr algn="ctr"/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This tool will convert the ingredient measurements </a:t>
          </a:r>
          <a:b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 serve the number of people that NEED TO BE SERVED. </a:t>
          </a:r>
          <a:endParaRPr lang="en-US" sz="2000" b="1">
            <a:solidFill>
              <a:srgbClr val="0070C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254000</xdr:colOff>
      <xdr:row>1</xdr:row>
      <xdr:rowOff>25400</xdr:rowOff>
    </xdr:from>
    <xdr:to>
      <xdr:col>16</xdr:col>
      <xdr:colOff>165100</xdr:colOff>
      <xdr:row>25</xdr:row>
      <xdr:rowOff>152400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E29F372-B470-4F14-A508-B18647FD1A2B}"/>
            </a:ext>
          </a:extLst>
        </xdr:cNvPr>
        <xdr:cNvSpPr txBox="1"/>
      </xdr:nvSpPr>
      <xdr:spPr>
        <a:xfrm>
          <a:off x="7467600" y="209550"/>
          <a:ext cx="4330700" cy="5759450"/>
        </a:xfrm>
        <a:prstGeom prst="rect">
          <a:avLst/>
        </a:prstGeom>
        <a:solidFill>
          <a:schemeClr val="bg1"/>
        </a:solidFill>
        <a:ln w="9525" cmpd="sng">
          <a:solidFill>
            <a:srgbClr val="00206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100" b="1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  <a:t>INSTRUCTIONS:</a:t>
          </a:r>
          <a:r>
            <a:rPr lang="en-US" sz="1100" b="1" baseline="0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br>
            <a:rPr lang="en-US" sz="1100" b="1" baseline="0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br>
            <a:rPr lang="en-US" sz="1100" b="1" baseline="0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1. Enter how many people this recipe </a:t>
          </a:r>
          <a:r>
            <a:rPr lang="en-US" sz="1100" b="1" baseline="0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  <a:t>CURRENTLY SERVES</a:t>
          </a:r>
          <a:r>
            <a:rPr lang="en-US" sz="1100" b="0" baseline="0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br>
            <a:rPr lang="en-US" sz="1100" b="0" baseline="0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endParaRPr lang="en-US" sz="1100" b="0" baseline="0">
            <a:solidFill>
              <a:srgbClr val="0070C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2. Enter How many people this recipe </a:t>
          </a:r>
          <a:r>
            <a:rPr lang="en-US" sz="1100" b="1" baseline="0">
              <a:solidFill>
                <a:srgbClr val="00B050"/>
              </a:solidFill>
              <a:latin typeface="Arial" panose="020B0604020202020204" pitchFamily="34" charset="0"/>
              <a:cs typeface="Arial" panose="020B0604020202020204" pitchFamily="34" charset="0"/>
            </a:rPr>
            <a:t>NEEDS TO SERVE</a:t>
          </a:r>
          <a:r>
            <a:rPr lang="en-US" sz="1100" b="0" baseline="0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br>
            <a:rPr lang="en-US" sz="1100" b="0" baseline="0">
              <a:solidFill>
                <a:srgbClr val="0070C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endParaRPr lang="en-US" sz="1100" b="0" baseline="0">
            <a:solidFill>
              <a:srgbClr val="0070C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3. Enter the </a:t>
          </a:r>
          <a:r>
            <a:rPr lang="en-US" sz="1100" b="1" baseline="0">
              <a:solidFill>
                <a:schemeClr val="accent4">
                  <a:lumMod val="75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CONTENGENCY % </a:t>
          </a:r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for your Unit or set to 0% if your Unit handles contingencies by other methods. </a:t>
          </a:r>
        </a:p>
        <a:p>
          <a:pPr lvl="1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* The "contengency percentage" refers to extra food stored for emergent situations. </a:t>
          </a:r>
        </a:p>
        <a:p>
          <a:pPr lvl="1"/>
          <a:endParaRPr lang="en-US" sz="1100" b="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lvl="1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* The recommended "contengency percentage" is 25%, but this is dependent on the amount of storage space available and can be accommodated by various means. </a:t>
          </a:r>
        </a:p>
        <a:p>
          <a:endParaRPr lang="en-US" sz="1100" b="0" baseline="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lvl="1"/>
          <a:r>
            <a:rPr lang="en-US" sz="1100" b="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* This tool automatically includes the % contengency when converting receipt ingredients. </a:t>
          </a:r>
          <a:b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</a:t>
          </a:r>
        </a:p>
        <a:p>
          <a:pPr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4. Enter each ingredient name, how much of that ingredient </a:t>
          </a:r>
          <a:b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the recipe currently calls for, and then select the measurement   </a:t>
          </a:r>
        </a:p>
        <a:p>
          <a:pPr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unit.</a:t>
          </a:r>
        </a:p>
        <a:p>
          <a:pPr lvl="1"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* In "Measurement Unit" column, use drop-down arrow </a:t>
          </a:r>
        </a:p>
        <a:p>
          <a:pPr lvl="1"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to select the ingredient's unit of measure. </a:t>
          </a:r>
          <a:b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endParaRPr lang="en-US" sz="1100" b="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lvl="1"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* In "Current Quantity" column, tool converts all values into</a:t>
          </a:r>
        </a:p>
        <a:p>
          <a:pPr lvl="1"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decimals (e.g., 1/4 becomes 0.25, 1/2 becomes .5) </a:t>
          </a:r>
        </a:p>
        <a:p>
          <a:pPr lvl="1" algn="l"/>
          <a:endParaRPr lang="en-US" sz="1100" b="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5. </a:t>
          </a:r>
          <a:r>
            <a:rPr lang="en-US" sz="1100" b="0" i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Print or write down for</a:t>
          </a:r>
          <a:r>
            <a:rPr lang="en-US" sz="1100" b="0" i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each ingredient: (a) </a:t>
          </a:r>
          <a:r>
            <a:rPr lang="en-US" sz="1100" b="0" i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the "New Quantity"</a:t>
          </a:r>
        </a:p>
        <a:p>
          <a:pPr algn="l"/>
          <a:r>
            <a:rPr lang="en-US" sz="1100" b="0" i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column values and (b)</a:t>
          </a:r>
          <a:r>
            <a:rPr lang="en-US" sz="1100" b="0" i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n-US" sz="1100" b="0" i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"Measurement Unit" column values for</a:t>
          </a:r>
        </a:p>
        <a:p>
          <a:pPr algn="l"/>
          <a:r>
            <a:rPr lang="en-US" sz="1100" b="0" i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each ingredient (as displayed in table</a:t>
          </a:r>
          <a:r>
            <a:rPr lang="en-US" sz="1100" b="0" i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at left, "Step 4").</a:t>
          </a:r>
          <a:endParaRPr lang="en-US" sz="1100" b="0" i="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lvl="1" algn="l"/>
          <a:r>
            <a:rPr lang="en-US" sz="1100" b="0" i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* All new quantities include the contingency %. </a:t>
          </a:r>
        </a:p>
        <a:p>
          <a:pPr algn="l"/>
          <a:endParaRPr lang="en-US" sz="1100" b="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6. If desired, use the "OPTIONAL MEASUREMENT</a:t>
          </a:r>
        </a:p>
        <a:p>
          <a:pPr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CONVERSIONS" TABLE (below) to convert any "New Quantity"</a:t>
          </a:r>
        </a:p>
        <a:p>
          <a:pPr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column values into larger units of measure </a:t>
          </a:r>
        </a:p>
        <a:p>
          <a:pPr algn="l"/>
          <a:r>
            <a:rPr lang="en-US" sz="11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(e.g., 54 TBSP = 3.38 CUPS).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5441-559F-4D92-A905-A26D1C3D0BB9}">
  <dimension ref="A1:P55"/>
  <sheetViews>
    <sheetView tabSelected="1" zoomScaleNormal="100" workbookViewId="0">
      <selection activeCell="U12" sqref="U12"/>
    </sheetView>
  </sheetViews>
  <sheetFormatPr defaultRowHeight="15" x14ac:dyDescent="0.25"/>
  <cols>
    <col min="1" max="1" width="10.140625" customWidth="1"/>
    <col min="2" max="2" width="10.5703125" customWidth="1"/>
    <col min="3" max="3" width="23.140625" customWidth="1"/>
    <col min="4" max="4" width="12.85546875" customWidth="1"/>
    <col min="5" max="5" width="14.42578125" customWidth="1"/>
    <col min="6" max="6" width="11.140625" customWidth="1"/>
    <col min="7" max="8" width="10.42578125" customWidth="1"/>
    <col min="10" max="10" width="10.42578125" customWidth="1"/>
    <col min="11" max="11" width="6.5703125" customWidth="1"/>
    <col min="13" max="13" width="8.7109375" customWidth="1"/>
    <col min="14" max="14" width="7.140625" customWidth="1"/>
  </cols>
  <sheetData>
    <row r="1" spans="1:15" x14ac:dyDescent="0.25">
      <c r="O1" t="s">
        <v>42</v>
      </c>
    </row>
    <row r="7" spans="1:15" ht="12.95" customHeight="1" x14ac:dyDescent="0.25"/>
    <row r="8" spans="1:15" ht="21" customHeight="1" thickBot="1" x14ac:dyDescent="0.3">
      <c r="C8" s="56"/>
    </row>
    <row r="9" spans="1:15" ht="37.5" customHeight="1" thickTop="1" thickBot="1" x14ac:dyDescent="0.3">
      <c r="A9" s="58" t="s">
        <v>41</v>
      </c>
      <c r="B9" s="58"/>
      <c r="C9" s="59"/>
      <c r="D9" s="60"/>
      <c r="E9" s="60"/>
      <c r="F9" s="57"/>
    </row>
    <row r="10" spans="1:15" ht="20.100000000000001" customHeight="1" thickTop="1" thickBot="1" x14ac:dyDescent="0.3"/>
    <row r="11" spans="1:15" ht="39" customHeight="1" thickTop="1" thickBot="1" x14ac:dyDescent="0.4">
      <c r="A11" s="7" t="s">
        <v>11</v>
      </c>
      <c r="B11" s="64" t="s">
        <v>8</v>
      </c>
      <c r="C11" s="65"/>
      <c r="D11" s="19">
        <v>8</v>
      </c>
    </row>
    <row r="12" spans="1:15" ht="42.95" customHeight="1" thickTop="1" thickBot="1" x14ac:dyDescent="0.4">
      <c r="A12" s="7" t="s">
        <v>10</v>
      </c>
      <c r="B12" s="66" t="s">
        <v>9</v>
      </c>
      <c r="C12" s="67"/>
      <c r="D12" s="20">
        <v>100</v>
      </c>
    </row>
    <row r="13" spans="1:15" ht="46.5" customHeight="1" thickTop="1" thickBot="1" x14ac:dyDescent="0.4">
      <c r="A13" s="7" t="s">
        <v>12</v>
      </c>
      <c r="B13" s="70" t="s">
        <v>14</v>
      </c>
      <c r="C13" s="71"/>
      <c r="D13" s="24">
        <v>0</v>
      </c>
    </row>
    <row r="14" spans="1:15" ht="21.75" thickTop="1" x14ac:dyDescent="0.25">
      <c r="A14" s="7"/>
      <c r="F14" s="7" t="s">
        <v>17</v>
      </c>
    </row>
    <row r="15" spans="1:15" ht="30" x14ac:dyDescent="0.25">
      <c r="A15" s="7" t="s">
        <v>13</v>
      </c>
      <c r="B15" s="15" t="s">
        <v>0</v>
      </c>
      <c r="C15" s="16" t="s">
        <v>1</v>
      </c>
      <c r="D15" s="15" t="s">
        <v>2</v>
      </c>
      <c r="E15" s="15" t="s">
        <v>3</v>
      </c>
      <c r="F15" s="12" t="s">
        <v>4</v>
      </c>
      <c r="G15" s="5" t="s">
        <v>5</v>
      </c>
    </row>
    <row r="16" spans="1:15" x14ac:dyDescent="0.25">
      <c r="B16" s="13">
        <v>1</v>
      </c>
      <c r="C16" s="21" t="s">
        <v>39</v>
      </c>
      <c r="D16" s="17">
        <v>0.5</v>
      </c>
      <c r="E16" s="14" t="s">
        <v>40</v>
      </c>
      <c r="F16" s="6">
        <f>(D16/D11)*(D12*(1+D13))</f>
        <v>6.25</v>
      </c>
      <c r="G16" s="55" t="str">
        <f t="shared" ref="G16:G55" si="0">E16</f>
        <v>Cup(s)</v>
      </c>
    </row>
    <row r="17" spans="2:16" x14ac:dyDescent="0.25">
      <c r="B17" s="1">
        <v>2</v>
      </c>
      <c r="C17" s="22"/>
      <c r="D17" s="10"/>
      <c r="E17" s="8"/>
      <c r="F17" s="6">
        <f>(D17/D11)*(D12*(1+D13))</f>
        <v>0</v>
      </c>
      <c r="G17" s="25">
        <f t="shared" si="0"/>
        <v>0</v>
      </c>
    </row>
    <row r="18" spans="2:16" x14ac:dyDescent="0.25">
      <c r="B18" s="2">
        <v>3</v>
      </c>
      <c r="C18" s="23"/>
      <c r="D18" s="11"/>
      <c r="E18" s="9"/>
      <c r="F18" s="6">
        <f>(D18/D11)*(D12*(1+D13))</f>
        <v>0</v>
      </c>
      <c r="G18" s="25">
        <f t="shared" si="0"/>
        <v>0</v>
      </c>
    </row>
    <row r="19" spans="2:16" x14ac:dyDescent="0.25">
      <c r="B19" s="1">
        <v>4</v>
      </c>
      <c r="C19" s="22"/>
      <c r="D19" s="10"/>
      <c r="E19" s="8"/>
      <c r="F19" s="6">
        <f>(D19/D11)*(D12*(1+D13))</f>
        <v>0</v>
      </c>
      <c r="G19" s="25">
        <f t="shared" si="0"/>
        <v>0</v>
      </c>
    </row>
    <row r="20" spans="2:16" x14ac:dyDescent="0.25">
      <c r="B20" s="2">
        <v>5</v>
      </c>
      <c r="C20" s="23"/>
      <c r="D20" s="11"/>
      <c r="E20" s="9"/>
      <c r="F20" s="6">
        <f>(D20/D11)*(D12*(1+D13))</f>
        <v>0</v>
      </c>
      <c r="G20" s="25">
        <f t="shared" si="0"/>
        <v>0</v>
      </c>
    </row>
    <row r="21" spans="2:16" x14ac:dyDescent="0.25">
      <c r="B21" s="1">
        <v>6</v>
      </c>
      <c r="C21" s="22"/>
      <c r="D21" s="10"/>
      <c r="E21" s="8"/>
      <c r="F21" s="6">
        <f>(D21/D11)*(D12*(1+D13))</f>
        <v>0</v>
      </c>
      <c r="G21" s="25">
        <f t="shared" si="0"/>
        <v>0</v>
      </c>
    </row>
    <row r="22" spans="2:16" x14ac:dyDescent="0.25">
      <c r="B22" s="2">
        <v>7</v>
      </c>
      <c r="C22" s="23"/>
      <c r="D22" s="11"/>
      <c r="E22" s="9"/>
      <c r="F22" s="6">
        <f>(D22/D11)*(D12*(1+D13))</f>
        <v>0</v>
      </c>
      <c r="G22" s="25">
        <f t="shared" si="0"/>
        <v>0</v>
      </c>
    </row>
    <row r="23" spans="2:16" x14ac:dyDescent="0.25">
      <c r="B23" s="1">
        <v>8</v>
      </c>
      <c r="C23" s="22"/>
      <c r="D23" s="10"/>
      <c r="E23" s="8"/>
      <c r="F23" s="6">
        <f>(D23/D11)*(D12*(1+D13))</f>
        <v>0</v>
      </c>
      <c r="G23" s="25">
        <f t="shared" si="0"/>
        <v>0</v>
      </c>
    </row>
    <row r="24" spans="2:16" x14ac:dyDescent="0.25">
      <c r="B24" s="2">
        <v>9</v>
      </c>
      <c r="C24" s="23"/>
      <c r="D24" s="11"/>
      <c r="E24" s="9"/>
      <c r="F24" s="6">
        <f>(D24/D11)*(D12*(1+D13))</f>
        <v>0</v>
      </c>
      <c r="G24" s="25">
        <f t="shared" si="0"/>
        <v>0</v>
      </c>
    </row>
    <row r="25" spans="2:16" x14ac:dyDescent="0.25">
      <c r="B25" s="1">
        <v>10</v>
      </c>
      <c r="C25" s="22"/>
      <c r="D25" s="10"/>
      <c r="E25" s="8"/>
      <c r="F25" s="6">
        <f>(D25/D11)*(D12*(1+D13))</f>
        <v>0</v>
      </c>
      <c r="G25" s="25">
        <f t="shared" si="0"/>
        <v>0</v>
      </c>
    </row>
    <row r="26" spans="2:16" x14ac:dyDescent="0.25">
      <c r="B26" s="2">
        <v>11</v>
      </c>
      <c r="C26" s="23"/>
      <c r="D26" s="11"/>
      <c r="E26" s="9"/>
      <c r="F26" s="6">
        <f>(D26/D11)*(D12*(1+D13))</f>
        <v>0</v>
      </c>
      <c r="G26" s="25">
        <f t="shared" si="0"/>
        <v>0</v>
      </c>
    </row>
    <row r="27" spans="2:16" x14ac:dyDescent="0.25">
      <c r="B27" s="1">
        <v>12</v>
      </c>
      <c r="C27" s="22"/>
      <c r="D27" s="10"/>
      <c r="E27" s="8"/>
      <c r="F27" s="6">
        <f>(D27/D11)*(D12*(1+D13))</f>
        <v>0</v>
      </c>
      <c r="G27" s="25">
        <f t="shared" si="0"/>
        <v>0</v>
      </c>
    </row>
    <row r="28" spans="2:16" ht="15.95" customHeight="1" x14ac:dyDescent="0.35">
      <c r="B28" s="2">
        <v>13</v>
      </c>
      <c r="C28" s="23"/>
      <c r="D28" s="11"/>
      <c r="E28" s="9"/>
      <c r="F28" s="6">
        <f>(D28/D11)*(D12*(1+D13))</f>
        <v>0</v>
      </c>
      <c r="G28" s="25">
        <f t="shared" si="0"/>
        <v>0</v>
      </c>
      <c r="I28" s="68" t="s">
        <v>15</v>
      </c>
      <c r="J28" s="68"/>
      <c r="K28" s="69" t="s">
        <v>16</v>
      </c>
      <c r="L28" s="69"/>
      <c r="M28" s="69"/>
      <c r="N28" s="69"/>
      <c r="O28" s="69"/>
    </row>
    <row r="29" spans="2:16" ht="15.6" customHeight="1" thickBot="1" x14ac:dyDescent="0.4">
      <c r="B29" s="1">
        <v>14</v>
      </c>
      <c r="C29" s="22"/>
      <c r="D29" s="10"/>
      <c r="E29" s="8"/>
      <c r="F29" s="6">
        <f>(D29/D11)*(D12*(1+D13))</f>
        <v>0</v>
      </c>
      <c r="G29" s="25">
        <f t="shared" si="0"/>
        <v>0</v>
      </c>
      <c r="I29" s="28"/>
      <c r="J29" s="29"/>
      <c r="K29" s="63"/>
      <c r="L29" s="63"/>
      <c r="M29" s="63"/>
      <c r="N29" s="63"/>
      <c r="O29" s="63"/>
    </row>
    <row r="30" spans="2:16" ht="15.75" thickBot="1" x14ac:dyDescent="0.3">
      <c r="B30" s="2">
        <v>15</v>
      </c>
      <c r="C30" s="23"/>
      <c r="D30" s="11"/>
      <c r="E30" s="9"/>
      <c r="F30" s="6">
        <f>(D30/D11)*(D12*(1+D13))</f>
        <v>0</v>
      </c>
      <c r="G30" s="25">
        <f t="shared" si="0"/>
        <v>0</v>
      </c>
      <c r="I30" s="41">
        <v>1</v>
      </c>
      <c r="J30" s="37" t="s">
        <v>7</v>
      </c>
      <c r="K30" s="30"/>
      <c r="L30" s="41">
        <v>1</v>
      </c>
      <c r="M30" s="37" t="s">
        <v>6</v>
      </c>
      <c r="N30" s="31"/>
      <c r="O30" s="41">
        <v>1</v>
      </c>
      <c r="P30" s="37" t="s">
        <v>18</v>
      </c>
    </row>
    <row r="31" spans="2:16" ht="14.45" customHeight="1" thickTop="1" x14ac:dyDescent="0.25">
      <c r="B31" s="1">
        <v>16</v>
      </c>
      <c r="C31" s="22"/>
      <c r="D31" s="10"/>
      <c r="E31" s="8"/>
      <c r="F31" s="6">
        <f>(D31/D11)*(D12*(1+D13))</f>
        <v>0</v>
      </c>
      <c r="G31" s="25">
        <f t="shared" si="0"/>
        <v>0</v>
      </c>
      <c r="I31" s="38">
        <f>(I30/3)</f>
        <v>0.33333333333333331</v>
      </c>
      <c r="J31" s="36" t="s">
        <v>6</v>
      </c>
      <c r="K31" s="32"/>
      <c r="L31" s="38">
        <f>(L30*3)</f>
        <v>3</v>
      </c>
      <c r="M31" s="36" t="s">
        <v>7</v>
      </c>
      <c r="N31" s="34"/>
      <c r="O31" s="38">
        <f>(O30*48)</f>
        <v>48</v>
      </c>
      <c r="P31" s="36" t="s">
        <v>7</v>
      </c>
    </row>
    <row r="32" spans="2:16" x14ac:dyDescent="0.25">
      <c r="B32" s="2">
        <v>17</v>
      </c>
      <c r="C32" s="23"/>
      <c r="D32" s="11"/>
      <c r="E32" s="9"/>
      <c r="F32" s="6">
        <f>(D32/D11)*(D12*(1+D13))</f>
        <v>0</v>
      </c>
      <c r="G32" s="25">
        <f t="shared" si="0"/>
        <v>0</v>
      </c>
      <c r="I32" s="39">
        <f>(I30/48)</f>
        <v>2.0833333333333332E-2</v>
      </c>
      <c r="J32" s="3" t="s">
        <v>18</v>
      </c>
      <c r="K32" s="32"/>
      <c r="L32" s="39">
        <f>(L30/16)</f>
        <v>6.25E-2</v>
      </c>
      <c r="M32" s="3" t="s">
        <v>18</v>
      </c>
      <c r="N32" s="34"/>
      <c r="O32" s="39">
        <f>(O30*16)</f>
        <v>16</v>
      </c>
      <c r="P32" s="3" t="s">
        <v>6</v>
      </c>
    </row>
    <row r="33" spans="2:16" x14ac:dyDescent="0.25">
      <c r="B33" s="1">
        <v>18</v>
      </c>
      <c r="C33" s="22"/>
      <c r="D33" s="10"/>
      <c r="E33" s="8"/>
      <c r="F33" s="6">
        <f>(D33/D11)*(D12*(1+D13))</f>
        <v>0</v>
      </c>
      <c r="G33" s="25">
        <f t="shared" si="0"/>
        <v>0</v>
      </c>
      <c r="I33" s="39">
        <f>(I30/6)</f>
        <v>0.16666666666666666</v>
      </c>
      <c r="J33" s="3" t="s">
        <v>32</v>
      </c>
      <c r="K33" s="32"/>
      <c r="L33" s="39">
        <f>(L30/2)</f>
        <v>0.5</v>
      </c>
      <c r="M33" s="3" t="s">
        <v>32</v>
      </c>
      <c r="N33" s="34"/>
      <c r="O33" s="39">
        <f>(O30*8)</f>
        <v>8</v>
      </c>
      <c r="P33" s="3" t="s">
        <v>32</v>
      </c>
    </row>
    <row r="34" spans="2:16" x14ac:dyDescent="0.25">
      <c r="B34" s="2">
        <v>19</v>
      </c>
      <c r="C34" s="23"/>
      <c r="D34" s="11"/>
      <c r="E34" s="9"/>
      <c r="F34" s="6">
        <f>(D34/D11)*(D12*(1+D13))</f>
        <v>0</v>
      </c>
      <c r="G34" s="25">
        <f t="shared" si="0"/>
        <v>0</v>
      </c>
      <c r="I34" s="39">
        <f>(I30/96)</f>
        <v>1.0416666666666666E-2</v>
      </c>
      <c r="J34" s="3" t="s">
        <v>19</v>
      </c>
      <c r="K34" s="32"/>
      <c r="L34" s="39">
        <f>(L30/32)</f>
        <v>3.125E-2</v>
      </c>
      <c r="M34" s="3" t="s">
        <v>19</v>
      </c>
      <c r="N34" s="34"/>
      <c r="O34" s="39">
        <f>(O30/2)</f>
        <v>0.5</v>
      </c>
      <c r="P34" s="3" t="s">
        <v>19</v>
      </c>
    </row>
    <row r="35" spans="2:16" x14ac:dyDescent="0.25">
      <c r="B35" s="1">
        <v>20</v>
      </c>
      <c r="C35" s="22"/>
      <c r="D35" s="10"/>
      <c r="E35" s="8"/>
      <c r="F35" s="6">
        <f>(D35/D11)*(D12*(1+D13))</f>
        <v>0</v>
      </c>
      <c r="G35" s="25">
        <f t="shared" si="0"/>
        <v>0</v>
      </c>
      <c r="I35" s="39">
        <f>(I30/192)</f>
        <v>5.208333333333333E-3</v>
      </c>
      <c r="J35" s="3" t="s">
        <v>20</v>
      </c>
      <c r="K35" s="32"/>
      <c r="L35" s="39">
        <f>(L30/64)</f>
        <v>1.5625E-2</v>
      </c>
      <c r="M35" s="3" t="s">
        <v>20</v>
      </c>
      <c r="N35" s="35"/>
      <c r="O35" s="39">
        <f>(O30/4)</f>
        <v>0.25</v>
      </c>
      <c r="P35" s="3" t="s">
        <v>20</v>
      </c>
    </row>
    <row r="36" spans="2:16" ht="15.75" thickBot="1" x14ac:dyDescent="0.3">
      <c r="B36" s="2">
        <v>21</v>
      </c>
      <c r="C36" s="23"/>
      <c r="D36" s="11"/>
      <c r="E36" s="26"/>
      <c r="F36" s="6">
        <f>(D36/D11)*(D12*(1+D13))</f>
        <v>0</v>
      </c>
      <c r="G36" s="25">
        <f t="shared" si="0"/>
        <v>0</v>
      </c>
      <c r="I36" s="40">
        <f>(I30/768)</f>
        <v>1.3020833333333333E-3</v>
      </c>
      <c r="J36" s="4" t="s">
        <v>21</v>
      </c>
      <c r="L36" s="40">
        <f>(L30/256)</f>
        <v>3.90625E-3</v>
      </c>
      <c r="M36" s="4" t="s">
        <v>21</v>
      </c>
      <c r="O36" s="40">
        <f>(O30/16)</f>
        <v>6.25E-2</v>
      </c>
      <c r="P36" s="4" t="s">
        <v>21</v>
      </c>
    </row>
    <row r="37" spans="2:16" ht="15.75" thickBot="1" x14ac:dyDescent="0.3">
      <c r="B37" s="18">
        <v>22</v>
      </c>
      <c r="C37" s="22"/>
      <c r="D37" s="10"/>
      <c r="E37" s="27"/>
      <c r="F37" s="6">
        <f>(D37/D11)*(D12*(1+D13))</f>
        <v>0</v>
      </c>
      <c r="G37" s="25">
        <f t="shared" si="0"/>
        <v>0</v>
      </c>
    </row>
    <row r="38" spans="2:16" ht="15.75" thickBot="1" x14ac:dyDescent="0.3">
      <c r="B38" s="2">
        <v>23</v>
      </c>
      <c r="C38" s="23"/>
      <c r="D38" s="11"/>
      <c r="E38" s="26"/>
      <c r="F38" s="6">
        <f>(D38/D11)*(D12*(1+D13))</f>
        <v>0</v>
      </c>
      <c r="G38" s="25">
        <f t="shared" si="0"/>
        <v>0</v>
      </c>
      <c r="I38" s="41">
        <v>1</v>
      </c>
      <c r="J38" s="37" t="s">
        <v>19</v>
      </c>
      <c r="L38" s="41">
        <v>1</v>
      </c>
      <c r="M38" s="37" t="s">
        <v>20</v>
      </c>
      <c r="O38" s="41">
        <v>1</v>
      </c>
      <c r="P38" s="37" t="s">
        <v>21</v>
      </c>
    </row>
    <row r="39" spans="2:16" ht="15.75" thickTop="1" x14ac:dyDescent="0.25">
      <c r="B39" s="18">
        <v>24</v>
      </c>
      <c r="C39" s="22"/>
      <c r="D39" s="10"/>
      <c r="E39" s="27"/>
      <c r="F39" s="6">
        <f>(D39/D11)*(D12*(1+D13))</f>
        <v>0</v>
      </c>
      <c r="G39" s="25">
        <f t="shared" si="0"/>
        <v>0</v>
      </c>
      <c r="I39" s="38">
        <f>(I38*96)</f>
        <v>96</v>
      </c>
      <c r="J39" s="36" t="s">
        <v>7</v>
      </c>
      <c r="L39" s="38">
        <f>(L38*192)</f>
        <v>192</v>
      </c>
      <c r="M39" s="36" t="s">
        <v>7</v>
      </c>
      <c r="O39" s="38">
        <f>(O38*768)</f>
        <v>768</v>
      </c>
      <c r="P39" s="36" t="s">
        <v>7</v>
      </c>
    </row>
    <row r="40" spans="2:16" x14ac:dyDescent="0.25">
      <c r="B40" s="2">
        <v>25</v>
      </c>
      <c r="C40" s="23"/>
      <c r="D40" s="11"/>
      <c r="E40" s="26"/>
      <c r="F40" s="6">
        <f>(D40/D11)*(D12*(1+D13))</f>
        <v>0</v>
      </c>
      <c r="G40" s="25">
        <f t="shared" si="0"/>
        <v>0</v>
      </c>
      <c r="I40" s="39">
        <f>(I38*32)</f>
        <v>32</v>
      </c>
      <c r="J40" s="3" t="s">
        <v>6</v>
      </c>
      <c r="L40" s="39">
        <f>(L38*64)</f>
        <v>64</v>
      </c>
      <c r="M40" s="3" t="s">
        <v>6</v>
      </c>
      <c r="O40" s="39">
        <f>(O38*256)</f>
        <v>256</v>
      </c>
      <c r="P40" s="3" t="s">
        <v>6</v>
      </c>
    </row>
    <row r="41" spans="2:16" x14ac:dyDescent="0.25">
      <c r="B41" s="18">
        <v>26</v>
      </c>
      <c r="C41" s="22"/>
      <c r="D41" s="10"/>
      <c r="E41" s="27"/>
      <c r="F41" s="6">
        <f>(D41/D11)*(D12*(1+D13))</f>
        <v>0</v>
      </c>
      <c r="G41" s="25">
        <f t="shared" si="0"/>
        <v>0</v>
      </c>
      <c r="I41" s="39">
        <f>(I38*16)</f>
        <v>16</v>
      </c>
      <c r="J41" s="3" t="s">
        <v>32</v>
      </c>
      <c r="L41" s="39">
        <f>(L38*32)</f>
        <v>32</v>
      </c>
      <c r="M41" s="3" t="s">
        <v>32</v>
      </c>
      <c r="O41" s="39">
        <f>(O38*128)</f>
        <v>128</v>
      </c>
      <c r="P41" s="3" t="s">
        <v>32</v>
      </c>
    </row>
    <row r="42" spans="2:16" x14ac:dyDescent="0.25">
      <c r="B42" s="2">
        <v>27</v>
      </c>
      <c r="C42" s="23"/>
      <c r="D42" s="11"/>
      <c r="E42" s="26"/>
      <c r="F42" s="6">
        <f>(D42/D11)*(D12*(1+D13))</f>
        <v>0</v>
      </c>
      <c r="G42" s="25">
        <f t="shared" si="0"/>
        <v>0</v>
      </c>
      <c r="I42" s="39">
        <f>(I38*2)</f>
        <v>2</v>
      </c>
      <c r="J42" s="3" t="s">
        <v>18</v>
      </c>
      <c r="L42" s="39">
        <f>(L38*4)</f>
        <v>4</v>
      </c>
      <c r="M42" s="3" t="s">
        <v>18</v>
      </c>
      <c r="O42" s="39">
        <f>(O38*16)</f>
        <v>16</v>
      </c>
      <c r="P42" s="3" t="s">
        <v>18</v>
      </c>
    </row>
    <row r="43" spans="2:16" x14ac:dyDescent="0.25">
      <c r="B43" s="18">
        <v>28</v>
      </c>
      <c r="C43" s="22"/>
      <c r="D43" s="10"/>
      <c r="E43" s="27"/>
      <c r="F43" s="6">
        <f>(D43/D11)*(D12*(1+D13))</f>
        <v>0</v>
      </c>
      <c r="G43" s="25">
        <f t="shared" si="0"/>
        <v>0</v>
      </c>
      <c r="I43" s="39">
        <f>(I38/2)</f>
        <v>0.5</v>
      </c>
      <c r="J43" s="3" t="s">
        <v>20</v>
      </c>
      <c r="L43" s="39">
        <f>(L38*2)</f>
        <v>2</v>
      </c>
      <c r="M43" s="3" t="s">
        <v>19</v>
      </c>
      <c r="O43" s="39">
        <f>(O38*8)</f>
        <v>8</v>
      </c>
      <c r="P43" s="3" t="s">
        <v>19</v>
      </c>
    </row>
    <row r="44" spans="2:16" ht="15.75" thickBot="1" x14ac:dyDescent="0.3">
      <c r="B44" s="2">
        <v>29</v>
      </c>
      <c r="C44" s="23"/>
      <c r="D44" s="11"/>
      <c r="E44" s="26"/>
      <c r="F44" s="6">
        <f>(D44/D11)*(D12*(1+D13))</f>
        <v>0</v>
      </c>
      <c r="G44" s="25">
        <f t="shared" si="0"/>
        <v>0</v>
      </c>
      <c r="I44" s="40">
        <f>(I38/8)</f>
        <v>0.125</v>
      </c>
      <c r="J44" s="4" t="s">
        <v>21</v>
      </c>
      <c r="L44" s="40">
        <f>(L38/4)</f>
        <v>0.25</v>
      </c>
      <c r="M44" s="4" t="s">
        <v>21</v>
      </c>
      <c r="O44" s="40">
        <f>(O38*4)</f>
        <v>4</v>
      </c>
      <c r="P44" s="4" t="s">
        <v>20</v>
      </c>
    </row>
    <row r="45" spans="2:16" x14ac:dyDescent="0.25">
      <c r="B45" s="18">
        <v>30</v>
      </c>
      <c r="C45" s="22"/>
      <c r="D45" s="10"/>
      <c r="E45" s="27"/>
      <c r="F45" s="6">
        <f>(D45/D11)*(D12*(1+D13))</f>
        <v>0</v>
      </c>
      <c r="G45" s="25">
        <f t="shared" si="0"/>
        <v>0</v>
      </c>
    </row>
    <row r="46" spans="2:16" ht="15.75" thickBot="1" x14ac:dyDescent="0.3">
      <c r="B46" s="2">
        <v>31</v>
      </c>
      <c r="C46" s="23"/>
      <c r="D46" s="11"/>
      <c r="E46" s="26"/>
      <c r="F46" s="6">
        <f>(D46/D11)*(D12*(1+D13))</f>
        <v>0</v>
      </c>
      <c r="G46" s="25">
        <f t="shared" si="0"/>
        <v>0</v>
      </c>
      <c r="J46" s="33" t="s">
        <v>22</v>
      </c>
    </row>
    <row r="47" spans="2:16" ht="15.75" thickBot="1" x14ac:dyDescent="0.3">
      <c r="B47" s="18">
        <v>32</v>
      </c>
      <c r="C47" s="22"/>
      <c r="D47" s="10"/>
      <c r="E47" s="27"/>
      <c r="F47" s="6">
        <f>(D47/D11)*(D12*(1+D13))</f>
        <v>0</v>
      </c>
      <c r="G47" s="25">
        <f t="shared" si="0"/>
        <v>0</v>
      </c>
      <c r="J47" s="49" t="s">
        <v>23</v>
      </c>
      <c r="K47" s="61" t="s">
        <v>38</v>
      </c>
      <c r="L47" s="62"/>
      <c r="M47" s="52"/>
      <c r="O47" s="41">
        <v>1</v>
      </c>
      <c r="P47" s="37" t="s">
        <v>32</v>
      </c>
    </row>
    <row r="48" spans="2:16" ht="15.75" thickTop="1" x14ac:dyDescent="0.25">
      <c r="B48" s="2">
        <v>33</v>
      </c>
      <c r="C48" s="23"/>
      <c r="D48" s="11"/>
      <c r="E48" s="26"/>
      <c r="F48" s="6">
        <f>(D48/D11)*(D12*(1+D13))</f>
        <v>0</v>
      </c>
      <c r="G48" s="25">
        <f t="shared" si="0"/>
        <v>0</v>
      </c>
      <c r="J48" s="42"/>
      <c r="K48" s="43"/>
      <c r="L48" s="44"/>
      <c r="M48" s="35"/>
      <c r="O48" s="38">
        <f>(O47*6)</f>
        <v>6</v>
      </c>
      <c r="P48" s="36" t="s">
        <v>7</v>
      </c>
    </row>
    <row r="49" spans="2:16" x14ac:dyDescent="0.25">
      <c r="B49" s="18">
        <v>34</v>
      </c>
      <c r="C49" s="22"/>
      <c r="D49" s="10"/>
      <c r="E49" s="27"/>
      <c r="F49" s="6">
        <f>(D49/D11)*(D12*(1+D13))</f>
        <v>0</v>
      </c>
      <c r="G49" s="25">
        <f t="shared" si="0"/>
        <v>0</v>
      </c>
      <c r="J49" s="42" t="s">
        <v>24</v>
      </c>
      <c r="K49" s="50" t="s">
        <v>33</v>
      </c>
      <c r="L49" s="45">
        <v>0</v>
      </c>
      <c r="M49" s="53"/>
      <c r="O49" s="39">
        <f>(O47*2)</f>
        <v>2</v>
      </c>
      <c r="P49" s="3" t="s">
        <v>6</v>
      </c>
    </row>
    <row r="50" spans="2:16" x14ac:dyDescent="0.25">
      <c r="B50" s="2">
        <v>35</v>
      </c>
      <c r="C50" s="23"/>
      <c r="D50" s="11"/>
      <c r="E50" s="26"/>
      <c r="F50" s="6">
        <f>(D50/D11)*(D12*(1+D13))</f>
        <v>0</v>
      </c>
      <c r="G50" s="25">
        <f t="shared" si="0"/>
        <v>0</v>
      </c>
      <c r="J50" s="42" t="s">
        <v>25</v>
      </c>
      <c r="K50" s="50" t="s">
        <v>34</v>
      </c>
      <c r="L50" s="46" t="s">
        <v>29</v>
      </c>
      <c r="M50" s="54"/>
      <c r="O50" s="39">
        <f>(O47/8)</f>
        <v>0.125</v>
      </c>
      <c r="P50" s="3" t="s">
        <v>18</v>
      </c>
    </row>
    <row r="51" spans="2:16" x14ac:dyDescent="0.25">
      <c r="B51" s="18">
        <v>36</v>
      </c>
      <c r="C51" s="22"/>
      <c r="D51" s="10"/>
      <c r="E51" s="27"/>
      <c r="F51" s="6">
        <f>(D51/D11)*(D12*(1+D13))</f>
        <v>0</v>
      </c>
      <c r="G51" s="25">
        <f t="shared" si="0"/>
        <v>0</v>
      </c>
      <c r="J51" s="42" t="s">
        <v>26</v>
      </c>
      <c r="K51" s="50" t="s">
        <v>35</v>
      </c>
      <c r="L51" s="46" t="s">
        <v>31</v>
      </c>
      <c r="M51" s="54"/>
      <c r="O51" s="39">
        <f>(O47/16)</f>
        <v>6.25E-2</v>
      </c>
      <c r="P51" s="3" t="s">
        <v>19</v>
      </c>
    </row>
    <row r="52" spans="2:16" x14ac:dyDescent="0.25">
      <c r="B52" s="2">
        <v>37</v>
      </c>
      <c r="C52" s="23"/>
      <c r="D52" s="11"/>
      <c r="E52" s="26"/>
      <c r="F52" s="6">
        <f>(D52/D11)*(D12*(1+D13))</f>
        <v>0</v>
      </c>
      <c r="G52" s="25">
        <f t="shared" si="0"/>
        <v>0</v>
      </c>
      <c r="J52" s="42" t="s">
        <v>27</v>
      </c>
      <c r="K52" s="50" t="s">
        <v>36</v>
      </c>
      <c r="L52" s="46" t="s">
        <v>30</v>
      </c>
      <c r="M52" s="54"/>
      <c r="O52" s="39">
        <f>(O47/32)</f>
        <v>3.125E-2</v>
      </c>
      <c r="P52" s="3" t="s">
        <v>20</v>
      </c>
    </row>
    <row r="53" spans="2:16" ht="15.75" thickBot="1" x14ac:dyDescent="0.3">
      <c r="B53" s="18">
        <v>38</v>
      </c>
      <c r="C53" s="22"/>
      <c r="D53" s="10"/>
      <c r="E53" s="27"/>
      <c r="F53" s="6">
        <f>(D53/D11)*(D12*(1+D13))</f>
        <v>0</v>
      </c>
      <c r="G53" s="25">
        <f t="shared" si="0"/>
        <v>0</v>
      </c>
      <c r="J53" s="47" t="s">
        <v>28</v>
      </c>
      <c r="K53" s="51" t="s">
        <v>37</v>
      </c>
      <c r="L53" s="48">
        <v>1</v>
      </c>
      <c r="M53" s="53"/>
      <c r="O53" s="40">
        <f>(O47/128)</f>
        <v>7.8125E-3</v>
      </c>
      <c r="P53" s="4" t="s">
        <v>21</v>
      </c>
    </row>
    <row r="54" spans="2:16" x14ac:dyDescent="0.25">
      <c r="B54" s="2">
        <v>39</v>
      </c>
      <c r="C54" s="23"/>
      <c r="D54" s="11"/>
      <c r="E54" s="26"/>
      <c r="F54" s="6">
        <f>(D54/D11)*(D12*(1+D13))</f>
        <v>0</v>
      </c>
      <c r="G54" s="25">
        <f t="shared" si="0"/>
        <v>0</v>
      </c>
    </row>
    <row r="55" spans="2:16" x14ac:dyDescent="0.25">
      <c r="B55" s="18">
        <v>40</v>
      </c>
      <c r="C55" s="22"/>
      <c r="D55" s="10"/>
      <c r="E55" s="27"/>
      <c r="F55" s="6">
        <f>(D55/D11)*(D12*(1+D13))</f>
        <v>0</v>
      </c>
      <c r="G55" s="25">
        <f t="shared" si="0"/>
        <v>0</v>
      </c>
    </row>
  </sheetData>
  <sheetProtection algorithmName="SHA-512" hashValue="MHDTL+0m8t3VqwP3AwByx6/ocbnh1Zc6Ucmcn3efNLGAprv/dA3VNaBMen2l5NMsOwP9aK5pnoCRAZv07d99eQ==" saltValue="mc6BM4aBOysw5c6bxYdAlA==" spinCount="100000" sheet="1" objects="1" scenarios="1"/>
  <mergeCells count="9">
    <mergeCell ref="A9:B9"/>
    <mergeCell ref="C9:E9"/>
    <mergeCell ref="K47:L47"/>
    <mergeCell ref="K29:O29"/>
    <mergeCell ref="B11:C11"/>
    <mergeCell ref="B12:C12"/>
    <mergeCell ref="I28:J28"/>
    <mergeCell ref="K28:O28"/>
    <mergeCell ref="B13:C13"/>
  </mergeCells>
  <dataValidations count="1">
    <dataValidation type="list" allowBlank="1" showInputMessage="1" showErrorMessage="1" sqref="E16:E55" xr:uid="{7AC80A91-58D7-47BF-AF16-259A23CFBDDF}">
      <formula1>"Cup(s), Dozen, Each, Gallon(s), LB(s), Liter(s), Ounce(s), Pint(s), Quart(s), TBSP, TSP, OTHER"</formula1>
    </dataValidation>
  </dataValidation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63220CF972FC74C8A8E181C05F09E61" ma:contentTypeVersion="10" ma:contentTypeDescription="Create a new document." ma:contentTypeScope="" ma:versionID="d6e9924060d66615b47d7ef345226391">
  <xsd:schema xmlns:xsd="http://www.w3.org/2001/XMLSchema" xmlns:xs="http://www.w3.org/2001/XMLSchema" xmlns:p="http://schemas.microsoft.com/office/2006/metadata/properties" xmlns:ns2="ce26d4ee-82b5-4cd2-b7b6-6c957e738c8a" xmlns:ns3="55ca7f72-fa20-4c5b-98ab-ee5a0ed1747d" targetNamespace="http://schemas.microsoft.com/office/2006/metadata/properties" ma:root="true" ma:fieldsID="e8aa98f35585a7a5528abc119e8d42e4" ns2:_="" ns3:_="">
    <xsd:import namespace="ce26d4ee-82b5-4cd2-b7b6-6c957e738c8a"/>
    <xsd:import namespace="55ca7f72-fa20-4c5b-98ab-ee5a0ed1747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26d4ee-82b5-4cd2-b7b6-6c957e738c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60711c0e-4245-4ab7-b236-62d0b6835c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ca7f72-fa20-4c5b-98ab-ee5a0ed1747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a517e50-6d4b-4f33-9063-7cbc6a6a408f}" ma:internalName="TaxCatchAll" ma:showField="CatchAllData" ma:web="55ca7f72-fa20-4c5b-98ab-ee5a0ed1747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26d4ee-82b5-4cd2-b7b6-6c957e738c8a">
      <Terms xmlns="http://schemas.microsoft.com/office/infopath/2007/PartnerControls"/>
    </lcf76f155ced4ddcb4097134ff3c332f>
    <TaxCatchAll xmlns="55ca7f72-fa20-4c5b-98ab-ee5a0ed1747d" xsi:nil="true"/>
  </documentManagement>
</p:properties>
</file>

<file path=customXml/itemProps1.xml><?xml version="1.0" encoding="utf-8"?>
<ds:datastoreItem xmlns:ds="http://schemas.openxmlformats.org/officeDocument/2006/customXml" ds:itemID="{7CCCC362-BB01-47C2-A0D3-A7D473AA32E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6ECF00-2A8E-4AD7-BA99-22B7E47494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26d4ee-82b5-4cd2-b7b6-6c957e738c8a"/>
    <ds:schemaRef ds:uri="55ca7f72-fa20-4c5b-98ab-ee5a0ed174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8A09C5-80C0-4D8C-A7AF-2CC9B91D35D0}">
  <ds:schemaRefs>
    <ds:schemaRef ds:uri="http://schemas.microsoft.com/office/2006/metadata/properties"/>
    <ds:schemaRef ds:uri="http://schemas.microsoft.com/office/infopath/2007/PartnerControls"/>
    <ds:schemaRef ds:uri="ce26d4ee-82b5-4cd2-b7b6-6c957e738c8a"/>
    <ds:schemaRef ds:uri="55ca7f72-fa20-4c5b-98ab-ee5a0ed1747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Recipe Conversion</vt:lpstr>
    </vt:vector>
  </TitlesOfParts>
  <Manager/>
  <Company>United States Coast Guard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Mannel, Lori A CTR (USA)</dc:creator>
  <cp:keywords/>
  <dc:description/>
  <cp:lastModifiedBy>Lyons, Stephen W CSCS</cp:lastModifiedBy>
  <cp:revision/>
  <dcterms:created xsi:type="dcterms:W3CDTF">2023-02-20T15:03:21Z</dcterms:created>
  <dcterms:modified xsi:type="dcterms:W3CDTF">2023-02-24T14:38:18Z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0x010100763220CF972FC74C8A8E181C05F09E61</vt:lpwstr>
  </property>
</Properties>
</file>